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9140" windowHeight="6090"/>
  </bookViews>
  <sheets>
    <sheet name="Technology" sheetId="1" r:id="rId1"/>
  </sheets>
  <externalReferences>
    <externalReference r:id="rId2"/>
  </externalReferences>
  <definedNames>
    <definedName name="Bud_Yr">'[1]Top Sheet'!$C$2</definedName>
    <definedName name="dddd" localSheetId="0">#REF!</definedName>
    <definedName name="dddd">#REF!</definedName>
  </definedNames>
  <calcPr calcId="144525"/>
</workbook>
</file>

<file path=xl/calcChain.xml><?xml version="1.0" encoding="utf-8"?>
<calcChain xmlns="http://schemas.openxmlformats.org/spreadsheetml/2006/main">
  <c r="E39" i="1" l="1"/>
  <c r="F39" i="1"/>
  <c r="F55" i="1" l="1"/>
  <c r="F42" i="1"/>
  <c r="F48" i="1" s="1"/>
  <c r="C39" i="1"/>
  <c r="B39" i="1"/>
  <c r="E37" i="1"/>
  <c r="F37" i="1" s="1"/>
  <c r="E36" i="1"/>
  <c r="F36" i="1" s="1"/>
  <c r="D35" i="1"/>
  <c r="E35" i="1" s="1"/>
  <c r="F35" i="1" s="1"/>
  <c r="D34" i="1"/>
  <c r="E34" i="1" s="1"/>
  <c r="F34" i="1" s="1"/>
  <c r="E33" i="1"/>
  <c r="F33" i="1" s="1"/>
  <c r="E32" i="1"/>
  <c r="B27" i="1"/>
  <c r="F26" i="1"/>
  <c r="F28" i="1" s="1"/>
  <c r="B26" i="1"/>
  <c r="F24" i="1"/>
  <c r="B24" i="1"/>
  <c r="B28" i="1" s="1"/>
  <c r="D39" i="1" l="1"/>
  <c r="F32" i="1"/>
</calcChain>
</file>

<file path=xl/sharedStrings.xml><?xml version="1.0" encoding="utf-8"?>
<sst xmlns="http://schemas.openxmlformats.org/spreadsheetml/2006/main" count="84" uniqueCount="76">
  <si>
    <t>Technology Budget 2025</t>
  </si>
  <si>
    <t>Operating Account #016-60-50-19</t>
  </si>
  <si>
    <t>2024
Budget</t>
  </si>
  <si>
    <t>Was in</t>
  </si>
  <si>
    <t>2025 Budget</t>
  </si>
  <si>
    <t>Office Equip</t>
  </si>
  <si>
    <t>In-House Technology Support (Anton)</t>
  </si>
  <si>
    <t>ATT Office@Hand Telephone Service</t>
  </si>
  <si>
    <t>Telephone</t>
  </si>
  <si>
    <t>Rotation Upgrade of Computers</t>
  </si>
  <si>
    <t>Budget goes into Dedicated fund if not used in current year</t>
  </si>
  <si>
    <t>Other Misc</t>
  </si>
  <si>
    <t>New</t>
  </si>
  <si>
    <t>Shephard Staff Accounting</t>
  </si>
  <si>
    <t>Ring Door Bell</t>
  </si>
  <si>
    <t>Total Operating Budget</t>
  </si>
  <si>
    <t>Comes out of Office Equip</t>
  </si>
  <si>
    <t>Comes out of Telephone</t>
  </si>
  <si>
    <t>Incremental to Operating Budget</t>
  </si>
  <si>
    <t>New Initiatives:  Dedicated Fund</t>
  </si>
  <si>
    <t>2024 Budget</t>
  </si>
  <si>
    <t>2024 Additional Funds</t>
  </si>
  <si>
    <t>2024 Spending</t>
  </si>
  <si>
    <t>2024 ending Balance</t>
  </si>
  <si>
    <t>PC/Switch/Hareware Updates</t>
  </si>
  <si>
    <t>Computer replacement/new</t>
  </si>
  <si>
    <t>Sound System/Tech Booth</t>
  </si>
  <si>
    <t>Second Livestream camera and set up</t>
  </si>
  <si>
    <t>2nd Camera - provides more interesting viewing, easier operation, and options (still only one person required)</t>
  </si>
  <si>
    <t>Video/Podcast Studio</t>
  </si>
  <si>
    <t>Tele-conference Equipment</t>
  </si>
  <si>
    <t>Easier usage and better quality - Family room?</t>
  </si>
  <si>
    <t>Network Upgrade/Discovery/Documentation</t>
  </si>
  <si>
    <t>Network Technician to document</t>
  </si>
  <si>
    <t>Total Dedicated Fund #017-99-00-61</t>
  </si>
  <si>
    <t>Fellowship Hall:   Sound</t>
  </si>
  <si>
    <t>Fellowship Hall:   2nd TV</t>
  </si>
  <si>
    <t>Tech Booth:   Computer Replacement</t>
  </si>
  <si>
    <t>Tech Booth:   Stream Hardware</t>
  </si>
  <si>
    <t>Conference Room:  Phase 1 renovation</t>
  </si>
  <si>
    <t>Sanctuary:   4k projection</t>
  </si>
  <si>
    <t>Total Additional for 2026</t>
  </si>
  <si>
    <t>Sanctuary:  Lighting system</t>
  </si>
  <si>
    <t>Conference Room:   Phase 2 renovation</t>
  </si>
  <si>
    <t>Tech Book:   Network upgrade (Ubiquiti UniFi?)</t>
  </si>
  <si>
    <t>Media:   New Camera</t>
  </si>
  <si>
    <t>Total Additional 2027-2030</t>
  </si>
  <si>
    <t>ShareFaith website hosting</t>
  </si>
  <si>
    <t>Internet Service (Fiber)</t>
  </si>
  <si>
    <t>Trend Micro Anti-Virus Subscription</t>
  </si>
  <si>
    <t>Zoom Video Conferencing Subscription</t>
  </si>
  <si>
    <t>ProPresenter License (Sanctuary Projection)</t>
  </si>
  <si>
    <t>Adobe Premiere License (Video/Photo editing)</t>
  </si>
  <si>
    <t>Social Media Marketing (FB, etc)</t>
  </si>
  <si>
    <t>Microsoft Exchange License (email)</t>
  </si>
  <si>
    <t>Flock Note (group email)</t>
  </si>
  <si>
    <t>iDrive Server Backup</t>
  </si>
  <si>
    <t>Name.com (website name maint.)</t>
  </si>
  <si>
    <t>2026 Additional Projects</t>
  </si>
  <si>
    <t>2027-2030 Additional Projects</t>
  </si>
  <si>
    <t>Updated Service (Req'd)</t>
  </si>
  <si>
    <t>ATT  Digital Line Service (Alarm, Elevator)</t>
  </si>
  <si>
    <t>Not needed this year</t>
  </si>
  <si>
    <t>Annual-May</t>
  </si>
  <si>
    <t>New, Annual-Nov</t>
  </si>
  <si>
    <t>Office Equip, Annual-March</t>
  </si>
  <si>
    <t>Office Equip, Annual-July</t>
  </si>
  <si>
    <t>Office Equip, 43/mo</t>
  </si>
  <si>
    <t xml:space="preserve">New, 60/mo  </t>
  </si>
  <si>
    <t>17/mo</t>
  </si>
  <si>
    <t>3yr subscr, $300-5/2023</t>
  </si>
  <si>
    <t>Office Equip, 100/mo</t>
  </si>
  <si>
    <t>Office Equip, 50/mo</t>
  </si>
  <si>
    <t>Office Equip, Annual-August</t>
  </si>
  <si>
    <t>Annual,3yr contract-2023</t>
  </si>
  <si>
    <t>Sound/Video Professional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</si>
</sst>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0" xfId="0" applyAlignment="1">
      <alignment vertical="top"/>
    </xf>
    <xf numFmtId="164" fontId="6" fillId="0" borderId="4" xfId="1" applyNumberFormat="1" applyFont="1" applyBorder="1" applyAlignment="1">
      <alignment vertical="top"/>
    </xf>
    <xf numFmtId="164" fontId="6" fillId="0" borderId="0" xfId="1" applyNumberFormat="1" applyFont="1" applyBorder="1" applyAlignment="1">
      <alignment vertical="top"/>
    </xf>
    <xf numFmtId="164" fontId="8" fillId="0" borderId="5" xfId="1" applyNumberFormat="1" applyFont="1" applyBorder="1" applyAlignment="1">
      <alignment vertical="top"/>
    </xf>
    <xf numFmtId="164" fontId="7" fillId="0" borderId="4" xfId="1" applyNumberFormat="1" applyFont="1" applyBorder="1" applyAlignment="1">
      <alignment vertical="top"/>
    </xf>
    <xf numFmtId="0" fontId="0" fillId="0" borderId="0" xfId="0" applyBorder="1" applyAlignment="1">
      <alignment vertical="top"/>
    </xf>
    <xf numFmtId="0" fontId="2" fillId="2" borderId="0" xfId="0" applyFont="1" applyFill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164" fontId="2" fillId="2" borderId="7" xfId="0" applyNumberFormat="1" applyFont="1" applyFill="1" applyBorder="1" applyAlignment="1">
      <alignment vertical="top"/>
    </xf>
    <xf numFmtId="164" fontId="8" fillId="2" borderId="8" xfId="0" applyNumberFormat="1" applyFont="1" applyFill="1" applyBorder="1" applyAlignment="1">
      <alignment vertical="top"/>
    </xf>
    <xf numFmtId="164" fontId="8" fillId="2" borderId="6" xfId="0" applyNumberFormat="1" applyFont="1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8" xfId="0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164" fontId="8" fillId="2" borderId="7" xfId="0" applyNumberFormat="1" applyFont="1" applyFill="1" applyBorder="1" applyAlignment="1">
      <alignment vertical="top"/>
    </xf>
    <xf numFmtId="0" fontId="2" fillId="2" borderId="8" xfId="0" applyFont="1" applyFill="1" applyBorder="1" applyAlignment="1">
      <alignment vertical="center"/>
    </xf>
    <xf numFmtId="0" fontId="0" fillId="0" borderId="5" xfId="0" applyBorder="1" applyAlignment="1">
      <alignment vertical="top"/>
    </xf>
    <xf numFmtId="43" fontId="7" fillId="0" borderId="5" xfId="1" applyFont="1" applyBorder="1" applyAlignment="1">
      <alignment vertical="top"/>
    </xf>
    <xf numFmtId="164" fontId="2" fillId="2" borderId="4" xfId="0" applyNumberFormat="1" applyFont="1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43" fontId="2" fillId="2" borderId="0" xfId="0" applyNumberFormat="1" applyFont="1" applyFill="1" applyBorder="1" applyAlignment="1">
      <alignment vertical="top"/>
    </xf>
    <xf numFmtId="43" fontId="2" fillId="2" borderId="5" xfId="0" applyNumberFormat="1" applyFont="1" applyFill="1" applyBorder="1" applyAlignment="1">
      <alignment vertical="top"/>
    </xf>
    <xf numFmtId="164" fontId="0" fillId="0" borderId="4" xfId="0" applyNumberFormat="1" applyBorder="1" applyAlignment="1">
      <alignment vertical="top"/>
    </xf>
    <xf numFmtId="43" fontId="0" fillId="0" borderId="0" xfId="0" applyNumberFormat="1" applyBorder="1" applyAlignment="1">
      <alignment vertical="top"/>
    </xf>
    <xf numFmtId="43" fontId="0" fillId="0" borderId="5" xfId="0" applyNumberFormat="1" applyBorder="1" applyAlignment="1">
      <alignment vertical="top"/>
    </xf>
    <xf numFmtId="0" fontId="2" fillId="0" borderId="0" xfId="0" applyFont="1" applyAlignment="1">
      <alignment vertical="top"/>
    </xf>
    <xf numFmtId="164" fontId="2" fillId="0" borderId="6" xfId="0" applyNumberFormat="1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43" fontId="2" fillId="0" borderId="7" xfId="0" applyNumberFormat="1" applyFont="1" applyBorder="1" applyAlignment="1">
      <alignment vertical="top"/>
    </xf>
    <xf numFmtId="43" fontId="2" fillId="0" borderId="8" xfId="0" applyNumberFormat="1" applyFont="1" applyBorder="1" applyAlignment="1">
      <alignment vertical="top"/>
    </xf>
    <xf numFmtId="0" fontId="4" fillId="0" borderId="0" xfId="0" applyFont="1" applyAlignment="1"/>
    <xf numFmtId="164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/>
    <xf numFmtId="0" fontId="0" fillId="0" borderId="3" xfId="0" applyBorder="1" applyAlignmen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/>
    <xf numFmtId="0" fontId="5" fillId="0" borderId="3" xfId="0" applyFont="1" applyBorder="1" applyAlignment="1">
      <alignment horizontal="center" wrapText="1"/>
    </xf>
    <xf numFmtId="0" fontId="0" fillId="0" borderId="0" xfId="0" applyAlignment="1"/>
    <xf numFmtId="164" fontId="6" fillId="0" borderId="6" xfId="1" applyNumberFormat="1" applyFont="1" applyBorder="1" applyAlignment="1">
      <alignment vertical="top"/>
    </xf>
    <xf numFmtId="43" fontId="7" fillId="0" borderId="8" xfId="1" applyFont="1" applyBorder="1" applyAlignment="1">
      <alignment vertical="top"/>
    </xf>
    <xf numFmtId="0" fontId="0" fillId="0" borderId="10" xfId="0" applyBorder="1" applyAlignment="1">
      <alignment vertical="top"/>
    </xf>
    <xf numFmtId="164" fontId="6" fillId="0" borderId="11" xfId="1" applyNumberFormat="1" applyFont="1" applyBorder="1" applyAlignment="1">
      <alignment vertical="top"/>
    </xf>
    <xf numFmtId="0" fontId="0" fillId="0" borderId="9" xfId="0" applyBorder="1" applyAlignment="1">
      <alignment vertical="top"/>
    </xf>
    <xf numFmtId="43" fontId="7" fillId="0" borderId="9" xfId="1" applyFont="1" applyBorder="1" applyAlignment="1">
      <alignment vertical="top"/>
    </xf>
    <xf numFmtId="0" fontId="0" fillId="0" borderId="1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177800</xdr:rowOff>
    </xdr:from>
    <xdr:to>
      <xdr:col>8</xdr:col>
      <xdr:colOff>6350</xdr:colOff>
      <xdr:row>29</xdr:row>
      <xdr:rowOff>6350</xdr:rowOff>
    </xdr:to>
    <xdr:cxnSp macro="">
      <xdr:nvCxnSpPr>
        <xdr:cNvPr id="2" name="Straight Connector 1"/>
        <xdr:cNvCxnSpPr/>
      </xdr:nvCxnSpPr>
      <xdr:spPr>
        <a:xfrm flipV="1">
          <a:off x="0" y="5581650"/>
          <a:ext cx="9315450" cy="6350"/>
        </a:xfrm>
        <a:prstGeom prst="line">
          <a:avLst/>
        </a:prstGeom>
        <a:ln w="444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Budget%20proposal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ology (2)"/>
      <sheetName val="Top Sheet"/>
      <sheetName val="Summary New Year"/>
      <sheetName val="Annual Report"/>
      <sheetName val="New Year-Full Year"/>
      <sheetName val="Analysis of Rates"/>
      <sheetName val="Technology"/>
      <sheetName val="Year End Overage"/>
      <sheetName val="John"/>
      <sheetName val="John - Housing"/>
      <sheetName val="Ryan"/>
      <sheetName val="Ryan - Housing"/>
      <sheetName val="Ryan G - First Pay"/>
      <sheetName val="Band and Other Music"/>
      <sheetName val="Income Pacing"/>
      <sheetName val="Rates for Cheryl"/>
      <sheetName val="Comparison"/>
      <sheetName val="10 year Experience"/>
      <sheetName val="Pastor Kelly"/>
      <sheetName val="Interim Pastor"/>
      <sheetName val="2023 Est-P Kelly"/>
      <sheetName val="Glen and Cheryl"/>
      <sheetName val="Pie Chart"/>
      <sheetName val="Expenses"/>
      <sheetName val="Benevolence"/>
      <sheetName val="Dec Council Meeting"/>
      <sheetName val="Options"/>
      <sheetName val="PK to Cheryl"/>
      <sheetName val="Pastor Karen"/>
      <sheetName val="Cheryl Salary Range"/>
    </sheetNames>
    <sheetDataSet>
      <sheetData sheetId="0"/>
      <sheetData sheetId="1">
        <row r="2">
          <cell r="C2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GridLines="0" showRowColHeaders="0" tabSelected="1" zoomScaleNormal="100" workbookViewId="0"/>
  </sheetViews>
  <sheetFormatPr defaultColWidth="8.7109375" defaultRowHeight="15" x14ac:dyDescent="0.25"/>
  <cols>
    <col min="1" max="1" width="42.28515625" style="1" customWidth="1"/>
    <col min="2" max="2" width="9.5703125" style="1" customWidth="1"/>
    <col min="3" max="3" width="20.140625" style="1" customWidth="1"/>
    <col min="4" max="5" width="10.85546875" style="1" customWidth="1"/>
    <col min="6" max="6" width="9.5703125" style="1" customWidth="1"/>
    <col min="7" max="7" width="10.85546875" style="1" customWidth="1"/>
    <col min="8" max="8" width="21" style="1" customWidth="1"/>
    <col min="9" max="16384" width="8.7109375" style="1"/>
  </cols>
  <sheetData>
    <row r="1" spans="1:10" ht="5.0999999999999996" customHeight="1" x14ac:dyDescent="0.35"/>
    <row r="2" spans="1:10" ht="23.45" x14ac:dyDescent="0.35">
      <c r="A2" s="67" t="s">
        <v>0</v>
      </c>
      <c r="B2" s="67"/>
      <c r="C2" s="67"/>
      <c r="D2" s="67"/>
      <c r="E2" s="67"/>
      <c r="F2" s="67"/>
      <c r="G2" s="67"/>
      <c r="H2" s="67"/>
    </row>
    <row r="4" spans="1:10" ht="30.75" x14ac:dyDescent="0.3">
      <c r="A4" s="44" t="s">
        <v>1</v>
      </c>
      <c r="B4" s="52" t="s">
        <v>2</v>
      </c>
      <c r="C4" s="53" t="s">
        <v>3</v>
      </c>
      <c r="D4" s="50"/>
      <c r="E4" s="51"/>
      <c r="F4" s="52" t="s">
        <v>4</v>
      </c>
      <c r="G4" s="53" t="s">
        <v>3</v>
      </c>
      <c r="H4" s="54"/>
      <c r="I4" s="55"/>
    </row>
    <row r="5" spans="1:10" x14ac:dyDescent="0.25">
      <c r="A5" s="40" t="s">
        <v>47</v>
      </c>
      <c r="B5" s="56">
        <v>1008</v>
      </c>
      <c r="C5" s="68" t="s">
        <v>5</v>
      </c>
      <c r="D5" s="68"/>
      <c r="E5" s="41"/>
      <c r="F5" s="56">
        <v>1100</v>
      </c>
      <c r="G5" s="40" t="s">
        <v>63</v>
      </c>
      <c r="H5" s="57"/>
    </row>
    <row r="6" spans="1:10" x14ac:dyDescent="0.25">
      <c r="A6" s="58" t="s">
        <v>48</v>
      </c>
      <c r="B6" s="59">
        <v>1348</v>
      </c>
      <c r="C6" s="62" t="s">
        <v>5</v>
      </c>
      <c r="D6" s="62"/>
      <c r="E6" s="60"/>
      <c r="F6" s="59">
        <v>1380</v>
      </c>
      <c r="G6" s="58" t="s">
        <v>74</v>
      </c>
      <c r="H6" s="61"/>
    </row>
    <row r="7" spans="1:10" x14ac:dyDescent="0.25">
      <c r="A7" s="58" t="s">
        <v>6</v>
      </c>
      <c r="B7" s="59">
        <v>500</v>
      </c>
      <c r="C7" s="62" t="s">
        <v>5</v>
      </c>
      <c r="D7" s="62"/>
      <c r="E7" s="60"/>
      <c r="F7" s="59">
        <v>500</v>
      </c>
      <c r="G7" s="58"/>
      <c r="H7" s="61"/>
    </row>
    <row r="8" spans="1:10" x14ac:dyDescent="0.25">
      <c r="A8" s="58" t="s">
        <v>49</v>
      </c>
      <c r="B8" s="59">
        <v>300</v>
      </c>
      <c r="C8" s="62" t="s">
        <v>5</v>
      </c>
      <c r="D8" s="62"/>
      <c r="E8" s="60"/>
      <c r="F8" s="59">
        <v>0</v>
      </c>
      <c r="G8" s="58" t="s">
        <v>70</v>
      </c>
      <c r="H8" s="61"/>
    </row>
    <row r="9" spans="1:10" x14ac:dyDescent="0.25">
      <c r="A9" s="58" t="s">
        <v>7</v>
      </c>
      <c r="B9" s="59">
        <v>1920</v>
      </c>
      <c r="C9" s="62" t="s">
        <v>8</v>
      </c>
      <c r="D9" s="62"/>
      <c r="E9" s="60"/>
      <c r="F9" s="59">
        <v>1920</v>
      </c>
      <c r="G9" s="58" t="s">
        <v>74</v>
      </c>
      <c r="H9" s="61"/>
    </row>
    <row r="10" spans="1:10" x14ac:dyDescent="0.25">
      <c r="A10" s="58" t="s">
        <v>61</v>
      </c>
      <c r="B10" s="59">
        <v>1424</v>
      </c>
      <c r="C10" s="62" t="s">
        <v>8</v>
      </c>
      <c r="D10" s="62"/>
      <c r="E10" s="60"/>
      <c r="F10" s="59">
        <v>1800</v>
      </c>
      <c r="G10" s="58" t="s">
        <v>60</v>
      </c>
      <c r="H10" s="61"/>
    </row>
    <row r="11" spans="1:10" ht="29.1" customHeight="1" x14ac:dyDescent="0.25">
      <c r="A11" s="58" t="s">
        <v>9</v>
      </c>
      <c r="B11" s="59">
        <v>2000</v>
      </c>
      <c r="C11" s="62" t="s">
        <v>10</v>
      </c>
      <c r="D11" s="62"/>
      <c r="E11" s="60"/>
      <c r="F11" s="59">
        <v>0</v>
      </c>
      <c r="G11" s="58" t="s">
        <v>62</v>
      </c>
      <c r="H11" s="61"/>
    </row>
    <row r="12" spans="1:10" x14ac:dyDescent="0.25">
      <c r="A12" s="58" t="s">
        <v>11</v>
      </c>
      <c r="B12" s="59">
        <v>700</v>
      </c>
      <c r="C12" s="62"/>
      <c r="D12" s="62"/>
      <c r="E12" s="60"/>
      <c r="F12" s="59">
        <v>500</v>
      </c>
      <c r="G12" s="58"/>
      <c r="H12" s="61"/>
    </row>
    <row r="13" spans="1:10" x14ac:dyDescent="0.25">
      <c r="A13" s="58" t="s">
        <v>50</v>
      </c>
      <c r="B13" s="59">
        <v>300</v>
      </c>
      <c r="C13" s="62" t="s">
        <v>5</v>
      </c>
      <c r="D13" s="62"/>
      <c r="E13" s="60"/>
      <c r="F13" s="59">
        <v>204</v>
      </c>
      <c r="G13" s="58" t="s">
        <v>69</v>
      </c>
      <c r="H13" s="61"/>
      <c r="J13" s="6"/>
    </row>
    <row r="14" spans="1:10" x14ac:dyDescent="0.25">
      <c r="A14" s="58" t="s">
        <v>51</v>
      </c>
      <c r="B14" s="59"/>
      <c r="C14" s="62"/>
      <c r="D14" s="62"/>
      <c r="E14" s="60"/>
      <c r="F14" s="59">
        <v>289</v>
      </c>
      <c r="G14" s="58" t="s">
        <v>64</v>
      </c>
      <c r="H14" s="61"/>
      <c r="J14" s="6"/>
    </row>
    <row r="15" spans="1:10" x14ac:dyDescent="0.25">
      <c r="A15" s="58" t="s">
        <v>52</v>
      </c>
      <c r="B15" s="59"/>
      <c r="C15" s="62"/>
      <c r="D15" s="62"/>
      <c r="E15" s="60"/>
      <c r="F15" s="59">
        <v>720</v>
      </c>
      <c r="G15" s="58" t="s">
        <v>68</v>
      </c>
      <c r="H15" s="61"/>
      <c r="J15" s="6"/>
    </row>
    <row r="16" spans="1:10" x14ac:dyDescent="0.25">
      <c r="A16" s="58" t="s">
        <v>53</v>
      </c>
      <c r="B16" s="59"/>
      <c r="C16" s="62"/>
      <c r="D16" s="62"/>
      <c r="E16" s="60"/>
      <c r="F16" s="59">
        <v>100</v>
      </c>
      <c r="G16" s="58" t="s">
        <v>12</v>
      </c>
      <c r="H16" s="61"/>
      <c r="J16" s="6"/>
    </row>
    <row r="17" spans="1:10" x14ac:dyDescent="0.25">
      <c r="A17" s="58" t="s">
        <v>54</v>
      </c>
      <c r="B17" s="59"/>
      <c r="C17" s="62"/>
      <c r="D17" s="62"/>
      <c r="E17" s="60"/>
      <c r="F17" s="59">
        <v>340</v>
      </c>
      <c r="G17" s="58" t="s">
        <v>65</v>
      </c>
      <c r="H17" s="61"/>
      <c r="J17" s="6"/>
    </row>
    <row r="18" spans="1:10" x14ac:dyDescent="0.25">
      <c r="A18" s="58" t="s">
        <v>13</v>
      </c>
      <c r="B18" s="59"/>
      <c r="C18" s="62"/>
      <c r="D18" s="62"/>
      <c r="E18" s="60"/>
      <c r="F18" s="59">
        <v>575</v>
      </c>
      <c r="G18" s="58" t="s">
        <v>66</v>
      </c>
      <c r="H18" s="61"/>
      <c r="J18" s="6"/>
    </row>
    <row r="19" spans="1:10" x14ac:dyDescent="0.25">
      <c r="A19" s="58" t="s">
        <v>55</v>
      </c>
      <c r="B19" s="59"/>
      <c r="C19" s="62"/>
      <c r="D19" s="62"/>
      <c r="E19" s="60"/>
      <c r="F19" s="59">
        <v>516</v>
      </c>
      <c r="G19" s="58" t="s">
        <v>67</v>
      </c>
      <c r="H19" s="61"/>
      <c r="J19" s="6"/>
    </row>
    <row r="20" spans="1:10" x14ac:dyDescent="0.25">
      <c r="A20" s="58" t="s">
        <v>56</v>
      </c>
      <c r="B20" s="59"/>
      <c r="C20" s="62"/>
      <c r="D20" s="62"/>
      <c r="E20" s="60"/>
      <c r="F20" s="59">
        <v>1200</v>
      </c>
      <c r="G20" s="58" t="s">
        <v>71</v>
      </c>
      <c r="H20" s="61"/>
      <c r="J20" s="6"/>
    </row>
    <row r="21" spans="1:10" x14ac:dyDescent="0.25">
      <c r="A21" s="58" t="s">
        <v>14</v>
      </c>
      <c r="B21" s="59"/>
      <c r="C21" s="62"/>
      <c r="D21" s="62"/>
      <c r="E21" s="60"/>
      <c r="F21" s="59">
        <v>50</v>
      </c>
      <c r="G21" s="58" t="s">
        <v>72</v>
      </c>
      <c r="H21" s="61"/>
      <c r="J21" s="6"/>
    </row>
    <row r="22" spans="1:10" x14ac:dyDescent="0.25">
      <c r="A22" s="58" t="s">
        <v>57</v>
      </c>
      <c r="B22" s="59"/>
      <c r="C22" s="62"/>
      <c r="D22" s="62"/>
      <c r="E22" s="60"/>
      <c r="F22" s="59">
        <v>25</v>
      </c>
      <c r="G22" s="58" t="s">
        <v>73</v>
      </c>
      <c r="H22" s="61"/>
      <c r="J22" s="6"/>
    </row>
    <row r="23" spans="1:10" x14ac:dyDescent="0.25">
      <c r="A23" s="9"/>
      <c r="B23" s="10"/>
      <c r="C23" s="14"/>
      <c r="D23" s="14"/>
      <c r="E23" s="28"/>
      <c r="F23" s="10"/>
      <c r="G23" s="14"/>
      <c r="H23" s="29"/>
      <c r="J23" s="6"/>
    </row>
    <row r="24" spans="1:10" x14ac:dyDescent="0.25">
      <c r="A24" s="15" t="s">
        <v>15</v>
      </c>
      <c r="B24" s="30">
        <f>SUM(B5:B23)</f>
        <v>9500</v>
      </c>
      <c r="C24" s="31"/>
      <c r="D24" s="31"/>
      <c r="E24" s="32"/>
      <c r="F24" s="30">
        <f>SUM(F5:F23)</f>
        <v>11219</v>
      </c>
      <c r="G24" s="33"/>
      <c r="H24" s="34"/>
    </row>
    <row r="25" spans="1:10" x14ac:dyDescent="0.25">
      <c r="A25" s="9"/>
      <c r="B25" s="35"/>
      <c r="C25" s="14"/>
      <c r="D25" s="14"/>
      <c r="E25" s="28"/>
      <c r="F25" s="35"/>
      <c r="G25" s="14"/>
      <c r="H25" s="28"/>
    </row>
    <row r="26" spans="1:10" x14ac:dyDescent="0.25">
      <c r="A26" s="9" t="s">
        <v>16</v>
      </c>
      <c r="B26" s="35">
        <f>+B5+B6+B7+B8+B13</f>
        <v>3456</v>
      </c>
      <c r="C26" s="14"/>
      <c r="D26" s="14"/>
      <c r="E26" s="28"/>
      <c r="F26" s="35">
        <f>+SUM(F17:F22)</f>
        <v>2706</v>
      </c>
      <c r="G26" s="36"/>
      <c r="H26" s="37"/>
    </row>
    <row r="27" spans="1:10" x14ac:dyDescent="0.25">
      <c r="A27" s="9" t="s">
        <v>17</v>
      </c>
      <c r="B27" s="35">
        <f>+B9+B10</f>
        <v>3344</v>
      </c>
      <c r="C27" s="14"/>
      <c r="D27" s="14"/>
      <c r="E27" s="28"/>
      <c r="F27" s="35">
        <v>0</v>
      </c>
      <c r="G27" s="36"/>
      <c r="H27" s="37"/>
    </row>
    <row r="28" spans="1:10" x14ac:dyDescent="0.25">
      <c r="A28" s="38" t="s">
        <v>18</v>
      </c>
      <c r="B28" s="39">
        <f>+B24-B26-B27</f>
        <v>2700</v>
      </c>
      <c r="C28" s="40"/>
      <c r="D28" s="40"/>
      <c r="E28" s="41"/>
      <c r="F28" s="39">
        <f>+F26+F27</f>
        <v>2706</v>
      </c>
      <c r="G28" s="42"/>
      <c r="H28" s="43"/>
    </row>
    <row r="29" spans="1:10" ht="5.0999999999999996" customHeight="1" x14ac:dyDescent="0.25">
      <c r="A29" s="5"/>
      <c r="B29" s="8"/>
      <c r="C29" s="7"/>
      <c r="D29" s="8"/>
      <c r="E29" s="7"/>
      <c r="F29" s="7"/>
      <c r="G29" s="7"/>
      <c r="H29" s="5"/>
    </row>
    <row r="30" spans="1:10" ht="7.5" customHeight="1" x14ac:dyDescent="0.25">
      <c r="A30" s="5"/>
      <c r="B30" s="8"/>
      <c r="C30" s="5"/>
      <c r="D30" s="8"/>
      <c r="E30" s="5"/>
      <c r="F30" s="5"/>
      <c r="G30" s="5"/>
      <c r="H30" s="5"/>
    </row>
    <row r="31" spans="1:10" ht="45.75" x14ac:dyDescent="0.3">
      <c r="A31" s="44" t="s">
        <v>19</v>
      </c>
      <c r="B31" s="45" t="s">
        <v>20</v>
      </c>
      <c r="C31" s="46" t="s">
        <v>21</v>
      </c>
      <c r="D31" s="47" t="s">
        <v>22</v>
      </c>
      <c r="E31" s="48" t="s">
        <v>23</v>
      </c>
      <c r="F31" s="49" t="s">
        <v>4</v>
      </c>
      <c r="G31" s="50"/>
      <c r="H31" s="51"/>
    </row>
    <row r="32" spans="1:10" x14ac:dyDescent="0.25">
      <c r="A32" s="9" t="s">
        <v>24</v>
      </c>
      <c r="B32" s="10">
        <v>2000</v>
      </c>
      <c r="C32" s="11">
        <v>2000</v>
      </c>
      <c r="D32" s="11"/>
      <c r="E32" s="12">
        <f>+B32+C32-D32</f>
        <v>4000</v>
      </c>
      <c r="F32" s="13">
        <f t="shared" ref="F32:F37" si="0">+E32</f>
        <v>4000</v>
      </c>
      <c r="G32" s="65" t="s">
        <v>25</v>
      </c>
      <c r="H32" s="66"/>
    </row>
    <row r="33" spans="1:8" x14ac:dyDescent="0.25">
      <c r="A33" s="9" t="s">
        <v>26</v>
      </c>
      <c r="B33" s="10">
        <v>500</v>
      </c>
      <c r="C33" s="11"/>
      <c r="D33" s="11"/>
      <c r="E33" s="12">
        <f t="shared" ref="E33:E37" si="1">+B33+C33-D33</f>
        <v>500</v>
      </c>
      <c r="F33" s="13">
        <f t="shared" si="0"/>
        <v>500</v>
      </c>
      <c r="G33" s="14"/>
      <c r="H33" s="4"/>
    </row>
    <row r="34" spans="1:8" ht="33" customHeight="1" x14ac:dyDescent="0.25">
      <c r="A34" s="9" t="s">
        <v>27</v>
      </c>
      <c r="B34" s="10">
        <v>1000</v>
      </c>
      <c r="C34" s="11">
        <v>3000</v>
      </c>
      <c r="D34" s="11">
        <f>ROUND(1495.95+369,0)</f>
        <v>1865</v>
      </c>
      <c r="E34" s="12">
        <f t="shared" si="1"/>
        <v>2135</v>
      </c>
      <c r="F34" s="13">
        <f t="shared" si="0"/>
        <v>2135</v>
      </c>
      <c r="G34" s="65" t="s">
        <v>28</v>
      </c>
      <c r="H34" s="66"/>
    </row>
    <row r="35" spans="1:8" x14ac:dyDescent="0.25">
      <c r="A35" s="9" t="s">
        <v>29</v>
      </c>
      <c r="B35" s="10">
        <v>5000</v>
      </c>
      <c r="C35" s="11"/>
      <c r="D35" s="11">
        <f>ROUND(3517.14,0)</f>
        <v>3517</v>
      </c>
      <c r="E35" s="12">
        <f t="shared" si="1"/>
        <v>1483</v>
      </c>
      <c r="F35" s="13">
        <f t="shared" si="0"/>
        <v>1483</v>
      </c>
      <c r="G35" s="14"/>
      <c r="H35" s="4"/>
    </row>
    <row r="36" spans="1:8" ht="30" customHeight="1" x14ac:dyDescent="0.25">
      <c r="A36" s="9" t="s">
        <v>30</v>
      </c>
      <c r="B36" s="10">
        <v>2500</v>
      </c>
      <c r="C36" s="11"/>
      <c r="D36" s="11"/>
      <c r="E36" s="12">
        <f t="shared" si="1"/>
        <v>2500</v>
      </c>
      <c r="F36" s="13">
        <f t="shared" si="0"/>
        <v>2500</v>
      </c>
      <c r="G36" s="65" t="s">
        <v>31</v>
      </c>
      <c r="H36" s="66"/>
    </row>
    <row r="37" spans="1:8" x14ac:dyDescent="0.25">
      <c r="A37" s="9" t="s">
        <v>32</v>
      </c>
      <c r="B37" s="10">
        <v>250</v>
      </c>
      <c r="C37" s="11"/>
      <c r="D37" s="11"/>
      <c r="E37" s="12">
        <f t="shared" si="1"/>
        <v>250</v>
      </c>
      <c r="F37" s="13">
        <f t="shared" si="0"/>
        <v>250</v>
      </c>
      <c r="G37" s="65" t="s">
        <v>33</v>
      </c>
      <c r="H37" s="66"/>
    </row>
    <row r="38" spans="1:8" x14ac:dyDescent="0.25">
      <c r="A38" s="9" t="s">
        <v>75</v>
      </c>
      <c r="B38" s="10"/>
      <c r="C38" s="11"/>
      <c r="D38" s="11"/>
      <c r="E38" s="12"/>
      <c r="F38" s="13">
        <v>1000</v>
      </c>
      <c r="G38" s="63"/>
      <c r="H38" s="64"/>
    </row>
    <row r="39" spans="1:8" x14ac:dyDescent="0.25">
      <c r="A39" s="15" t="s">
        <v>34</v>
      </c>
      <c r="B39" s="16">
        <f>SUM(B32:B37)</f>
        <v>11250</v>
      </c>
      <c r="C39" s="17">
        <f>SUM(C32:C37)</f>
        <v>5000</v>
      </c>
      <c r="D39" s="17">
        <f t="shared" ref="D39:E39" si="2">SUM(D32:D37)</f>
        <v>5382</v>
      </c>
      <c r="E39" s="18">
        <f>SUM(E32:E38)</f>
        <v>10868</v>
      </c>
      <c r="F39" s="19">
        <f>SUM(F32:F38)</f>
        <v>11868</v>
      </c>
      <c r="G39" s="20"/>
      <c r="H39" s="21"/>
    </row>
    <row r="41" spans="1:8" x14ac:dyDescent="0.25">
      <c r="A41" s="22" t="s">
        <v>58</v>
      </c>
      <c r="B41" s="2"/>
      <c r="C41" s="2"/>
      <c r="D41" s="2"/>
      <c r="E41" s="2"/>
      <c r="F41" s="2"/>
      <c r="G41" s="2"/>
      <c r="H41" s="3"/>
    </row>
    <row r="42" spans="1:8" x14ac:dyDescent="0.25">
      <c r="A42" s="23" t="s">
        <v>35</v>
      </c>
      <c r="B42" s="5"/>
      <c r="C42" s="5"/>
      <c r="D42" s="5"/>
      <c r="E42" s="5"/>
      <c r="F42" s="11">
        <f>360+150+300</f>
        <v>810</v>
      </c>
      <c r="G42" s="5"/>
      <c r="H42" s="4"/>
    </row>
    <row r="43" spans="1:8" x14ac:dyDescent="0.25">
      <c r="A43" s="23" t="s">
        <v>36</v>
      </c>
      <c r="B43" s="5"/>
      <c r="C43" s="5"/>
      <c r="D43" s="5"/>
      <c r="E43" s="5"/>
      <c r="F43" s="11">
        <v>1200</v>
      </c>
      <c r="G43" s="5"/>
      <c r="H43" s="4"/>
    </row>
    <row r="44" spans="1:8" x14ac:dyDescent="0.25">
      <c r="A44" s="23" t="s">
        <v>37</v>
      </c>
      <c r="B44" s="5"/>
      <c r="C44" s="5"/>
      <c r="D44" s="5"/>
      <c r="E44" s="5"/>
      <c r="F44" s="11">
        <v>2000</v>
      </c>
      <c r="G44" s="5"/>
      <c r="H44" s="4"/>
    </row>
    <row r="45" spans="1:8" x14ac:dyDescent="0.25">
      <c r="A45" s="23" t="s">
        <v>38</v>
      </c>
      <c r="B45" s="5"/>
      <c r="C45" s="5"/>
      <c r="D45" s="5"/>
      <c r="E45" s="5"/>
      <c r="F45" s="11">
        <v>1000</v>
      </c>
      <c r="G45" s="5"/>
      <c r="H45" s="4"/>
    </row>
    <row r="46" spans="1:8" x14ac:dyDescent="0.25">
      <c r="A46" s="23" t="s">
        <v>39</v>
      </c>
      <c r="B46" s="5"/>
      <c r="C46" s="5"/>
      <c r="D46" s="5"/>
      <c r="E46" s="5"/>
      <c r="F46" s="11">
        <v>2300</v>
      </c>
      <c r="G46" s="5"/>
      <c r="H46" s="4"/>
    </row>
    <row r="47" spans="1:8" x14ac:dyDescent="0.25">
      <c r="A47" s="23" t="s">
        <v>40</v>
      </c>
      <c r="B47" s="5"/>
      <c r="C47" s="5"/>
      <c r="D47" s="5"/>
      <c r="E47" s="5"/>
      <c r="F47" s="11">
        <v>9500</v>
      </c>
      <c r="G47" s="5"/>
      <c r="H47" s="4"/>
    </row>
    <row r="48" spans="1:8" x14ac:dyDescent="0.25">
      <c r="A48" s="24" t="s">
        <v>41</v>
      </c>
      <c r="B48" s="25"/>
      <c r="C48" s="25"/>
      <c r="D48" s="25"/>
      <c r="E48" s="25"/>
      <c r="F48" s="26">
        <f>SUM(F41:F47)</f>
        <v>16810</v>
      </c>
      <c r="G48" s="25"/>
      <c r="H48" s="27"/>
    </row>
    <row r="50" spans="1:8" x14ac:dyDescent="0.25">
      <c r="A50" s="22" t="s">
        <v>59</v>
      </c>
      <c r="B50" s="2"/>
      <c r="C50" s="2"/>
      <c r="D50" s="2"/>
      <c r="E50" s="2"/>
      <c r="F50" s="2"/>
      <c r="G50" s="2"/>
      <c r="H50" s="3"/>
    </row>
    <row r="51" spans="1:8" x14ac:dyDescent="0.25">
      <c r="A51" s="23" t="s">
        <v>42</v>
      </c>
      <c r="B51" s="5"/>
      <c r="C51" s="5"/>
      <c r="D51" s="5"/>
      <c r="E51" s="5"/>
      <c r="F51" s="11">
        <v>4000</v>
      </c>
      <c r="G51" s="5"/>
      <c r="H51" s="4"/>
    </row>
    <row r="52" spans="1:8" x14ac:dyDescent="0.25">
      <c r="A52" s="23" t="s">
        <v>43</v>
      </c>
      <c r="B52" s="5"/>
      <c r="C52" s="5"/>
      <c r="D52" s="5"/>
      <c r="E52" s="5"/>
      <c r="F52" s="11">
        <v>2300</v>
      </c>
      <c r="G52" s="5"/>
      <c r="H52" s="4"/>
    </row>
    <row r="53" spans="1:8" x14ac:dyDescent="0.25">
      <c r="A53" s="23" t="s">
        <v>44</v>
      </c>
      <c r="B53" s="5"/>
      <c r="C53" s="5"/>
      <c r="D53" s="5"/>
      <c r="E53" s="5"/>
      <c r="F53" s="11">
        <v>2000</v>
      </c>
      <c r="G53" s="5"/>
      <c r="H53" s="4"/>
    </row>
    <row r="54" spans="1:8" x14ac:dyDescent="0.25">
      <c r="A54" s="23" t="s">
        <v>45</v>
      </c>
      <c r="B54" s="5"/>
      <c r="C54" s="5"/>
      <c r="D54" s="5"/>
      <c r="E54" s="5"/>
      <c r="F54" s="11">
        <v>3000</v>
      </c>
      <c r="G54" s="5"/>
      <c r="H54" s="4"/>
    </row>
    <row r="55" spans="1:8" x14ac:dyDescent="0.25">
      <c r="A55" s="24" t="s">
        <v>46</v>
      </c>
      <c r="B55" s="25"/>
      <c r="C55" s="25"/>
      <c r="D55" s="25"/>
      <c r="E55" s="25"/>
      <c r="F55" s="26">
        <f>SUM(F51:F54)</f>
        <v>11300</v>
      </c>
      <c r="G55" s="25"/>
      <c r="H55" s="27"/>
    </row>
  </sheetData>
  <mergeCells count="6">
    <mergeCell ref="G34:H34"/>
    <mergeCell ref="G36:H36"/>
    <mergeCell ref="G37:H37"/>
    <mergeCell ref="G32:H32"/>
    <mergeCell ref="A2:H2"/>
    <mergeCell ref="C5:D5"/>
  </mergeCells>
  <printOptions horizontalCentered="1"/>
  <pageMargins left="0.25" right="0.25" top="0.75" bottom="0.75" header="0.3" footer="0.3"/>
  <pageSetup scale="70" orientation="portrait" horizontalDpi="0" verticalDpi="0" r:id="rId1"/>
  <headerFooter>
    <oddFooter>&amp;C&amp;d&amp;R&amp;F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Technology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jakenetadmin@yahoo.com</cp:lastModifiedBy>
  <cp:lastPrinted>2024-12-16T23:14:09Z</cp:lastPrinted>
  <dcterms:created xsi:type="dcterms:W3CDTF">2024-12-15T04:59:20Z</dcterms:created>
  <dcterms:modified xsi:type="dcterms:W3CDTF">2025-01-13T20:16:06Z</dcterms:modified>
</cp:coreProperties>
</file>